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Lease Option Analyzer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<sst xmlns="http://schemas.openxmlformats.org/spreadsheetml/2006/main" count="56" uniqueCount="52">
  <si>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Current FMV</t>
  </si>
  <si>
    <t>Years held</t>
  </si>
  <si>
    <t>Yearly appreciation</t>
  </si>
  <si>
    <t>Future FMV</t>
  </si>
  <si>
    <t>Yearly rent amount</t>
  </si>
  <si>
    <t>Yearly possible</t>
  </si>
  <si>
    <t>Yearly cash flow</t>
  </si>
  <si>
    <t>Monthly rent amount</t>
  </si>
  <si>
    <t>Monthly rent possible</t>
  </si>
  <si>
    <t xml:space="preserve">Monthly spread </t>
  </si>
  <si>
    <t>Yearly spread</t>
  </si>
  <si>
    <t>Future option price</t>
  </si>
  <si>
    <t>Option spread</t>
  </si>
  <si>
    <t>Option $ amount</t>
  </si>
  <si>
    <t>Minus yearly expenses</t>
  </si>
  <si>
    <t>Minus yearly vacancies</t>
  </si>
  <si>
    <r>
      <t>FV = P(1 + r)</t>
    </r>
    <r>
      <rPr>
        <vertAlign val="superscript"/>
        <sz val="10"/>
        <rFont val="Arial"/>
        <family val="2"/>
      </rPr>
      <t>n</t>
    </r>
  </si>
  <si>
    <t>% of rent towards down pmt</t>
  </si>
  <si>
    <t>Yearly rent towards down</t>
  </si>
  <si>
    <t>Total rent twards down</t>
  </si>
  <si>
    <t>Total cash flow</t>
  </si>
  <si>
    <t>Year 1</t>
  </si>
  <si>
    <t>Year 2</t>
  </si>
  <si>
    <t>Year 3</t>
  </si>
  <si>
    <t>Year 4</t>
  </si>
  <si>
    <t>Year 5</t>
  </si>
  <si>
    <t>Sellers Gain</t>
  </si>
  <si>
    <t>No vacancies</t>
  </si>
  <si>
    <t>Appreciation-prepaid down</t>
  </si>
  <si>
    <t>Buyers Gain</t>
  </si>
  <si>
    <t>Fairly guaranteed sale</t>
  </si>
  <si>
    <t>Ongoing princ paydown</t>
  </si>
  <si>
    <t>(5% rent appr)</t>
  </si>
  <si>
    <t xml:space="preserve">Yearly spread </t>
  </si>
  <si>
    <t>Worst case X years solid rent, princ paydown and $Y non-tax cash (until option expires)</t>
  </si>
  <si>
    <t>One-time acqu exp</t>
  </si>
  <si>
    <t>Lease Option Analyzer</t>
  </si>
  <si>
    <t xml:space="preserve"> </t>
  </si>
  <si>
    <t>$ Gain</t>
  </si>
  <si>
    <t>TOTAL ROI</t>
  </si>
  <si>
    <t>Att'y, misc</t>
  </si>
  <si>
    <t>Selling expenses</t>
  </si>
  <si>
    <t>Adjusted Purch Price</t>
  </si>
  <si>
    <t>Assumes 2.8% co-op</t>
  </si>
  <si>
    <t>Sales Price</t>
  </si>
  <si>
    <t>Option Purch Price</t>
  </si>
  <si>
    <t>Holding Expenses</t>
  </si>
  <si>
    <t>Option Purch Price - Rent Credit - Option Payment</t>
  </si>
  <si>
    <t>Option Price - Rent Concessions - Option Payment</t>
  </si>
  <si>
    <t>Rent Spread - Vacancies - Expenses</t>
  </si>
  <si>
    <t>Depreciation expense</t>
  </si>
  <si>
    <t xml:space="preserve">OOP Expenses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</si>
</sst>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_);_(@_)"/>
    <numFmt numFmtId="173" formatCode="_(* #,##0.000_);_(* \(#,##0.000\);_(* &quot;-&quot;???_);_(@_)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66" fontId="0" fillId="33" borderId="0" xfId="44" applyNumberFormat="1" applyFont="1" applyFill="1" applyAlignment="1">
      <alignment horizontal="left" indent="1"/>
    </xf>
    <xf numFmtId="167" fontId="0" fillId="33" borderId="0" xfId="57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6" fontId="5" fillId="33" borderId="0" xfId="44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9" fontId="4" fillId="0" borderId="0" xfId="57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/>
    </xf>
    <xf numFmtId="166" fontId="4" fillId="0" borderId="15" xfId="44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166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166" fontId="0" fillId="34" borderId="15" xfId="0" applyNumberFormat="1" applyFill="1" applyBorder="1" applyAlignment="1">
      <alignment/>
    </xf>
    <xf numFmtId="0" fontId="0" fillId="34" borderId="1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zoomScalePageLayoutView="0" workbookViewId="0" topLeftCell="A1">
      <selection activeCell="E21" sqref="E21:E22"/>
    </sheetView>
  </sheetViews>
  <sheetFormatPr defaultColWidth="9.140625" defaultRowHeight="12.75"/>
  <cols>
    <col min="2" max="2" width="25.421875" style="0" customWidth="1"/>
    <col min="3" max="3" width="14.421875" style="0" customWidth="1"/>
    <col min="4" max="4" width="13.140625" style="0" customWidth="1"/>
    <col min="5" max="5" width="20.421875" style="0" customWidth="1"/>
    <col min="6" max="6" width="11.28125" style="0" bestFit="1" customWidth="1"/>
    <col min="7" max="7" width="12.57421875" style="0" customWidth="1"/>
    <col min="10" max="10" width="9.7109375" style="0" bestFit="1" customWidth="1"/>
  </cols>
  <sheetData>
    <row r="2" ht="13.5" thickBot="1">
      <c r="B2" s="7" t="s">
        <v>36</v>
      </c>
    </row>
    <row r="3" spans="5:12" ht="12.75">
      <c r="E3" s="14" t="s">
        <v>29</v>
      </c>
      <c r="F3" s="15"/>
      <c r="G3" s="15"/>
      <c r="H3" s="15"/>
      <c r="I3" s="15"/>
      <c r="J3" s="15"/>
      <c r="K3" s="15"/>
      <c r="L3" s="16"/>
    </row>
    <row r="4" spans="2:12" ht="12.75">
      <c r="B4" t="s">
        <v>0</v>
      </c>
      <c r="C4" s="2">
        <v>205000</v>
      </c>
      <c r="E4" s="17" t="s">
        <v>44</v>
      </c>
      <c r="F4" s="18">
        <f>C7</f>
        <v>230597.12000000002</v>
      </c>
      <c r="G4" s="19"/>
      <c r="H4" s="19"/>
      <c r="I4" s="19"/>
      <c r="J4" s="19"/>
      <c r="K4" s="19"/>
      <c r="L4" s="20"/>
    </row>
    <row r="5" spans="2:12" ht="12.75">
      <c r="B5" t="s">
        <v>1</v>
      </c>
      <c r="C5" s="1">
        <v>3</v>
      </c>
      <c r="E5" s="21" t="s">
        <v>45</v>
      </c>
      <c r="F5" s="18">
        <f>C8</f>
        <v>210000</v>
      </c>
      <c r="G5" s="19"/>
      <c r="H5" s="19" t="s">
        <v>48</v>
      </c>
      <c r="I5" s="19"/>
      <c r="J5" s="18"/>
      <c r="K5" s="19"/>
      <c r="L5" s="20"/>
    </row>
    <row r="6" spans="2:12" ht="12.75">
      <c r="B6" t="s">
        <v>2</v>
      </c>
      <c r="C6" s="3">
        <v>0.04</v>
      </c>
      <c r="E6" s="21" t="s">
        <v>42</v>
      </c>
      <c r="F6" s="18">
        <f>F5-C29-C11</f>
        <v>200980</v>
      </c>
      <c r="G6" s="19"/>
      <c r="H6" s="19" t="s">
        <v>47</v>
      </c>
      <c r="I6" s="19"/>
      <c r="J6" s="18"/>
      <c r="K6" s="19"/>
      <c r="L6" s="20"/>
    </row>
    <row r="7" spans="2:12" ht="14.25">
      <c r="B7" t="s">
        <v>3</v>
      </c>
      <c r="C7" s="5">
        <f>C4*(1+C6)^C5</f>
        <v>230597.12000000002</v>
      </c>
      <c r="D7" s="4" t="s">
        <v>16</v>
      </c>
      <c r="E7" s="22" t="s">
        <v>46</v>
      </c>
      <c r="F7" s="23">
        <f>-C24</f>
        <v>5100</v>
      </c>
      <c r="G7" s="19"/>
      <c r="H7" s="19" t="s">
        <v>49</v>
      </c>
      <c r="I7" s="19"/>
      <c r="J7" s="19"/>
      <c r="K7" s="19"/>
      <c r="L7" s="20"/>
    </row>
    <row r="8" spans="2:12" ht="12.75">
      <c r="B8" t="s">
        <v>11</v>
      </c>
      <c r="C8" s="2">
        <v>210000</v>
      </c>
      <c r="E8" s="22" t="s">
        <v>41</v>
      </c>
      <c r="F8" s="23">
        <f>C7*0.028</f>
        <v>6456.719360000001</v>
      </c>
      <c r="G8" s="19"/>
      <c r="H8" s="19" t="s">
        <v>43</v>
      </c>
      <c r="I8" s="19"/>
      <c r="J8" s="19"/>
      <c r="K8" s="19"/>
      <c r="L8" s="20"/>
    </row>
    <row r="9" spans="2:12" ht="12.75">
      <c r="B9" s="10" t="s">
        <v>12</v>
      </c>
      <c r="C9" s="6">
        <f>C7-C8</f>
        <v>20597.120000000024</v>
      </c>
      <c r="E9" s="27" t="s">
        <v>39</v>
      </c>
      <c r="F9" s="26">
        <f>F10/(F8+F7)</f>
        <v>1.562761894392841</v>
      </c>
      <c r="G9" s="19"/>
      <c r="H9" s="19"/>
      <c r="I9" s="19"/>
      <c r="J9" s="19"/>
      <c r="K9" s="19"/>
      <c r="L9" s="20"/>
    </row>
    <row r="10" spans="5:12" ht="13.5" thickBot="1">
      <c r="E10" s="28" t="s">
        <v>38</v>
      </c>
      <c r="F10" s="29">
        <f>F4-F6-F7-F8</f>
        <v>18060.40064000002</v>
      </c>
      <c r="G10" s="24"/>
      <c r="H10" s="24"/>
      <c r="I10" s="24" t="s">
        <v>37</v>
      </c>
      <c r="J10" s="24"/>
      <c r="K10" s="24"/>
      <c r="L10" s="25"/>
    </row>
    <row r="11" spans="2:9" ht="13.5" thickBot="1">
      <c r="B11" t="s">
        <v>13</v>
      </c>
      <c r="C11" s="2">
        <v>2000</v>
      </c>
      <c r="H11" t="s">
        <v>37</v>
      </c>
      <c r="I11" t="s">
        <v>37</v>
      </c>
    </row>
    <row r="12" spans="5:7" ht="12.75">
      <c r="E12" s="30" t="s">
        <v>51</v>
      </c>
      <c r="F12" s="31"/>
      <c r="G12" s="32"/>
    </row>
    <row r="13" spans="2:7" ht="12.75">
      <c r="B13" t="s">
        <v>7</v>
      </c>
      <c r="C13" s="2">
        <v>1300</v>
      </c>
      <c r="E13" s="33" t="s">
        <v>21</v>
      </c>
      <c r="F13" s="34">
        <f>C11-C23+C25</f>
        <v>4700</v>
      </c>
      <c r="G13" s="35"/>
    </row>
    <row r="14" spans="2:7" ht="12" customHeight="1">
      <c r="B14" t="s">
        <v>8</v>
      </c>
      <c r="C14" s="2">
        <v>1350</v>
      </c>
      <c r="E14" s="33" t="s">
        <v>22</v>
      </c>
      <c r="F14" s="34">
        <f>-C23</f>
        <v>1700</v>
      </c>
      <c r="G14" s="35"/>
    </row>
    <row r="15" spans="2:7" ht="12.75">
      <c r="B15" s="10" t="s">
        <v>9</v>
      </c>
      <c r="C15" s="6">
        <f>C14-C13</f>
        <v>50</v>
      </c>
      <c r="E15" s="33" t="s">
        <v>23</v>
      </c>
      <c r="F15" s="34">
        <f>F14-($F$14*0.05)</f>
        <v>1615</v>
      </c>
      <c r="G15" s="35" t="s">
        <v>32</v>
      </c>
    </row>
    <row r="16" spans="2:7" ht="12.75">
      <c r="B16" s="10" t="s">
        <v>33</v>
      </c>
      <c r="C16" s="6">
        <f>C15*12</f>
        <v>600</v>
      </c>
      <c r="E16" s="33" t="s">
        <v>24</v>
      </c>
      <c r="F16" s="34">
        <f>F15-($F$14*0.05)</f>
        <v>1530</v>
      </c>
      <c r="G16" s="35" t="s">
        <v>32</v>
      </c>
    </row>
    <row r="17" spans="5:7" ht="13.5" thickBot="1">
      <c r="E17" s="36" t="s">
        <v>25</v>
      </c>
      <c r="F17" s="37">
        <f>F16-($F$14*0.05)</f>
        <v>1445</v>
      </c>
      <c r="G17" s="38" t="s">
        <v>32</v>
      </c>
    </row>
    <row r="18" spans="2:3" ht="12.75">
      <c r="B18" t="s">
        <v>4</v>
      </c>
      <c r="C18" s="6">
        <f>C13*12</f>
        <v>15600</v>
      </c>
    </row>
    <row r="19" spans="2:11" ht="12.75">
      <c r="B19" t="s">
        <v>5</v>
      </c>
      <c r="C19" s="6">
        <f>C14*12</f>
        <v>16200</v>
      </c>
      <c r="G19" s="11"/>
      <c r="H19" s="11"/>
      <c r="I19" s="11"/>
      <c r="J19" s="11"/>
      <c r="K19" s="11"/>
    </row>
    <row r="20" spans="2:11" ht="12.75">
      <c r="B20" s="10" t="s">
        <v>10</v>
      </c>
      <c r="C20" s="6">
        <f>C15*12</f>
        <v>600</v>
      </c>
      <c r="G20" s="12"/>
      <c r="H20" s="11"/>
      <c r="I20" s="11"/>
      <c r="J20" s="11"/>
      <c r="K20" s="11"/>
    </row>
    <row r="21" spans="2:11" ht="12.75">
      <c r="B21" s="8" t="s">
        <v>14</v>
      </c>
      <c r="C21" s="9">
        <v>1000</v>
      </c>
      <c r="G21" s="12"/>
      <c r="H21" s="11"/>
      <c r="I21" s="11"/>
      <c r="J21" s="11"/>
      <c r="K21" s="11"/>
    </row>
    <row r="22" spans="2:11" ht="12.75">
      <c r="B22" s="8" t="s">
        <v>15</v>
      </c>
      <c r="C22" s="9">
        <f>C13</f>
        <v>1300</v>
      </c>
      <c r="E22" s="7" t="s">
        <v>26</v>
      </c>
      <c r="G22" s="13"/>
      <c r="H22" s="11"/>
      <c r="I22" s="11"/>
      <c r="J22" s="11"/>
      <c r="K22" s="11"/>
    </row>
    <row r="23" spans="2:11" ht="12.75">
      <c r="B23" s="10" t="s">
        <v>6</v>
      </c>
      <c r="C23" s="6">
        <f>(C20-C21-C22)</f>
        <v>-1700</v>
      </c>
      <c r="E23" t="s">
        <v>27</v>
      </c>
      <c r="G23" s="11"/>
      <c r="H23" s="11"/>
      <c r="I23" s="11"/>
      <c r="J23" s="11"/>
      <c r="K23" s="11"/>
    </row>
    <row r="24" spans="2:5" ht="12.75">
      <c r="B24" s="10" t="s">
        <v>20</v>
      </c>
      <c r="C24" s="6">
        <f>C23*C5</f>
        <v>-5100</v>
      </c>
      <c r="E24" t="s">
        <v>28</v>
      </c>
    </row>
    <row r="25" spans="2:5" ht="12.75">
      <c r="B25" s="10" t="s">
        <v>35</v>
      </c>
      <c r="C25" s="6">
        <v>1000</v>
      </c>
      <c r="D25" t="s">
        <v>40</v>
      </c>
      <c r="E25" t="s">
        <v>31</v>
      </c>
    </row>
    <row r="26" ht="12.75">
      <c r="E26" t="s">
        <v>30</v>
      </c>
    </row>
    <row r="27" spans="2:5" ht="12.75">
      <c r="B27" t="s">
        <v>17</v>
      </c>
      <c r="C27" s="3">
        <v>0.15</v>
      </c>
      <c r="E27" t="s">
        <v>34</v>
      </c>
    </row>
    <row r="28" spans="2:5" ht="12.75">
      <c r="B28" s="10" t="s">
        <v>18</v>
      </c>
      <c r="C28" s="6">
        <f>C18*C27</f>
        <v>2340</v>
      </c>
      <c r="E28" t="s">
        <v>50</v>
      </c>
    </row>
    <row r="29" spans="2:3" ht="12.75">
      <c r="B29" s="10" t="s">
        <v>19</v>
      </c>
      <c r="C29" s="6">
        <f>C28*C5</f>
        <v>7020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Echo Summit Properties</dc:creator>
  <cp:keywords/>
  <dc:description/>
  <cp:lastModifiedBy>Llarkin</cp:lastModifiedBy>
  <dcterms:created xsi:type="dcterms:W3CDTF">2006-07-14T19:08:15Z</dcterms:created>
  <dcterms:modified xsi:type="dcterms:W3CDTF">2012-02-10T02:17:21Z</dcterms:modified>
  <cp:category/>
  <cp:version/>
  <cp:contentType/>
  <cp:contentStatus/>
</cp:coreProperties>
</file>